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210"/>
  </bookViews>
  <sheets>
    <sheet name="Foglio1" sheetId="1" r:id="rId1"/>
    <sheet name="Foglio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29" i="1" l="1"/>
  <c r="H22" i="1" l="1"/>
  <c r="H24" i="1" s="1"/>
  <c r="H32" i="1" l="1"/>
  <c r="H30" i="1"/>
  <c r="E10" i="1"/>
  <c r="C10" i="1" l="1"/>
  <c r="G42" i="1" s="1"/>
  <c r="G38" i="1"/>
  <c r="B10" i="1"/>
  <c r="G41" i="1" s="1"/>
  <c r="J9" i="1"/>
  <c r="K9" i="1"/>
  <c r="F9" i="1"/>
  <c r="L9" i="1" s="1"/>
  <c r="J8" i="1"/>
  <c r="J10" i="1" s="1"/>
  <c r="G39" i="1" s="1"/>
  <c r="D10" i="1"/>
  <c r="G43" i="1" s="1"/>
  <c r="K7" i="1"/>
  <c r="F7" i="1"/>
  <c r="K6" i="1"/>
  <c r="F6" i="1"/>
  <c r="K5" i="1"/>
  <c r="F5" i="1"/>
  <c r="L5" i="1" s="1"/>
  <c r="K4" i="1"/>
  <c r="F4" i="1"/>
  <c r="L4" i="1" s="1"/>
  <c r="K8" i="1" l="1"/>
  <c r="K10" i="1" s="1"/>
  <c r="L6" i="1"/>
  <c r="L7" i="1"/>
  <c r="F8" i="1"/>
  <c r="L8" i="1" s="1"/>
  <c r="G37" i="1"/>
  <c r="G46" i="1" s="1"/>
  <c r="F10" i="1" l="1"/>
  <c r="G10" i="1" s="1"/>
  <c r="L10" i="1" s="1"/>
  <c r="K30" i="1"/>
</calcChain>
</file>

<file path=xl/comments1.xml><?xml version="1.0" encoding="utf-8"?>
<comments xmlns="http://schemas.openxmlformats.org/spreadsheetml/2006/main">
  <authors>
    <author>TORDA01</author>
  </authors>
  <commentList>
    <comment ref="G48" authorId="0">
      <text>
        <r>
          <rPr>
            <b/>
            <sz val="8"/>
            <color indexed="81"/>
            <rFont val="Tahoma"/>
            <family val="2"/>
          </rPr>
          <t>TORDA01:</t>
        </r>
        <r>
          <rPr>
            <sz val="8"/>
            <color indexed="81"/>
            <rFont val="Tahoma"/>
            <family val="2"/>
          </rPr>
          <t xml:space="preserve">
Differenza fta quantificazione e liquidazione</t>
        </r>
      </text>
    </comment>
  </commentList>
</comments>
</file>

<file path=xl/sharedStrings.xml><?xml version="1.0" encoding="utf-8"?>
<sst xmlns="http://schemas.openxmlformats.org/spreadsheetml/2006/main" count="53" uniqueCount="49">
  <si>
    <t>TABELLA RIEPILOGATIVA PREVISIONE SUDDIVISIONE FONDO  2016</t>
  </si>
  <si>
    <t>Cat.</t>
  </si>
  <si>
    <t>Respon</t>
  </si>
  <si>
    <t>Indenn. Rischio</t>
  </si>
  <si>
    <t>Disagio</t>
  </si>
  <si>
    <t>PRODUTTIVITA'/PROGETTI</t>
  </si>
  <si>
    <t>TOTALE  SPESA VARIABILE</t>
  </si>
  <si>
    <t xml:space="preserve">Economie x 2017 </t>
  </si>
  <si>
    <t>Posizione economica</t>
  </si>
  <si>
    <t>PEO 2016</t>
  </si>
  <si>
    <t>Indennità di comparto</t>
  </si>
  <si>
    <t>TOTALE SPESA FISSA</t>
  </si>
  <si>
    <t>Totale</t>
  </si>
  <si>
    <t>—</t>
  </si>
  <si>
    <t>QUANTIFICAZIONE FONDO ANNO 2016</t>
  </si>
  <si>
    <t>PARTE FISSA:</t>
  </si>
  <si>
    <t xml:space="preserve">Risorse anno 2004 aventi carattere di certezza, stabilità e continuità </t>
  </si>
  <si>
    <t>Incremento art. 32 c. 1 - 0,62 % monte salari 2001</t>
  </si>
  <si>
    <t>Incremento art. 32 c. 2 - 0,50 % monte salari 2001</t>
  </si>
  <si>
    <t>CCNL 11.4.08 Incremento art. 8 c. 2 = 0,6 % monte salari 2005</t>
  </si>
  <si>
    <t>TOT. PARTE FISSA 2016</t>
  </si>
  <si>
    <t>PARTE VARIABILE:</t>
  </si>
  <si>
    <t>Economie 2015</t>
  </si>
  <si>
    <t>Art.15 co. 2 e 4</t>
  </si>
  <si>
    <t>TOT. PARTE VARIABILE 2016</t>
  </si>
  <si>
    <t>TOT. QUANTIFICAZIONE FONDO 2016</t>
  </si>
  <si>
    <t xml:space="preserve">FONDO 2015 - ESCLUSE ECONOMIE - DA NON SUPERARE </t>
  </si>
  <si>
    <t xml:space="preserve">FONDO 2016 - ESCLUSE ECONOMIE - DA CONFRONTARE CON 2015 </t>
  </si>
  <si>
    <t>RIPARTIZIONE FONDO ANNO 2016</t>
  </si>
  <si>
    <t>SPESA FISSA</t>
  </si>
  <si>
    <t xml:space="preserve">Posizioni economiche </t>
  </si>
  <si>
    <t>Nuove Posizioni economiche anno 2016</t>
  </si>
  <si>
    <t>Indennità di comparto a valere sul fondo</t>
  </si>
  <si>
    <t>SPESA VARIABILE</t>
  </si>
  <si>
    <t>Responsabilità *</t>
  </si>
  <si>
    <t>Indennità rischio</t>
  </si>
  <si>
    <t>Produttività</t>
  </si>
  <si>
    <t>ECONOMIE 2016</t>
  </si>
  <si>
    <t>TOT. RIPARTIZIONE FONDO 2016</t>
  </si>
  <si>
    <t>COMUNITA' MONTANA OLTREPO' PAVESE</t>
  </si>
  <si>
    <t>D1/3</t>
  </si>
  <si>
    <t>D1/5</t>
  </si>
  <si>
    <t>C1/3</t>
  </si>
  <si>
    <t>B1/3</t>
  </si>
  <si>
    <t>RIA e ass. ad personam cessato art. 4 comma 2 ccnl 05/10/2001</t>
  </si>
  <si>
    <t>Decurtazione decreto 78/2010</t>
  </si>
  <si>
    <t>CCNL 5/10/2001 art. 4 comma 1</t>
  </si>
  <si>
    <t>CCNL 9/05/2006 art. 4 comma 1</t>
  </si>
  <si>
    <t>CCNL 21/01/2004 art. 32 comma 7 (0,20%)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</si>
</sst>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€-2]\ * #,##0.00_-;\-[$€-2]\ * #,##0.00_-;_-[$€-2]\ * &quot;-&quot;??_-"/>
    <numFmt numFmtId="165" formatCode="_-[$€-2]\ * #,##0.00_-;\-[$€-2]\ * #,##0.00_-;_-[$€-2]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11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46">
    <xf numFmtId="0" fontId="0" fillId="0" borderId="0" xfId="0"/>
    <xf numFmtId="4" fontId="3" fillId="0" borderId="5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164" fontId="5" fillId="0" borderId="9" xfId="2" applyFont="1" applyBorder="1" applyAlignment="1">
      <alignment horizontal="center" vertical="center" wrapText="1"/>
    </xf>
    <xf numFmtId="164" fontId="5" fillId="0" borderId="10" xfId="2" applyFont="1" applyBorder="1" applyAlignment="1">
      <alignment horizontal="center" vertical="center"/>
    </xf>
    <xf numFmtId="164" fontId="5" fillId="0" borderId="11" xfId="2" applyFont="1" applyBorder="1" applyAlignment="1">
      <alignment horizontal="center" vertical="center"/>
    </xf>
    <xf numFmtId="164" fontId="5" fillId="0" borderId="12" xfId="2" applyFont="1" applyBorder="1" applyAlignment="1">
      <alignment horizontal="center" vertical="center"/>
    </xf>
    <xf numFmtId="164" fontId="5" fillId="0" borderId="13" xfId="2" applyFont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 wrapText="1"/>
    </xf>
    <xf numFmtId="4" fontId="6" fillId="0" borderId="14" xfId="0" applyNumberFormat="1" applyFont="1" applyBorder="1" applyAlignment="1">
      <alignment horizontal="center" vertical="center" wrapText="1"/>
    </xf>
    <xf numFmtId="164" fontId="8" fillId="0" borderId="13" xfId="2" applyFont="1" applyFill="1" applyBorder="1" applyAlignment="1">
      <alignment horizontal="center" vertical="center" wrapText="1"/>
    </xf>
    <xf numFmtId="164" fontId="5" fillId="0" borderId="15" xfId="2" applyFont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 wrapText="1"/>
    </xf>
    <xf numFmtId="164" fontId="5" fillId="0" borderId="16" xfId="2" applyFont="1" applyBorder="1" applyAlignment="1">
      <alignment horizontal="center" vertical="center" wrapText="1"/>
    </xf>
    <xf numFmtId="164" fontId="4" fillId="0" borderId="16" xfId="2" applyFont="1" applyBorder="1" applyAlignment="1">
      <alignment horizontal="center" vertical="center" wrapText="1"/>
    </xf>
    <xf numFmtId="164" fontId="3" fillId="0" borderId="17" xfId="2" applyFont="1" applyBorder="1" applyAlignment="1">
      <alignment horizontal="center" vertical="center" wrapText="1"/>
    </xf>
    <xf numFmtId="4" fontId="3" fillId="0" borderId="18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164" fontId="5" fillId="0" borderId="0" xfId="2" applyFont="1" applyBorder="1" applyAlignment="1">
      <alignment horizontal="center" vertical="center" wrapText="1"/>
    </xf>
    <xf numFmtId="164" fontId="5" fillId="0" borderId="19" xfId="2" applyFont="1" applyBorder="1" applyAlignment="1">
      <alignment horizontal="center" vertical="center" wrapText="1"/>
    </xf>
    <xf numFmtId="164" fontId="9" fillId="0" borderId="20" xfId="2" applyFont="1" applyBorder="1" applyAlignment="1">
      <alignment horizontal="center" vertical="center" wrapText="1"/>
    </xf>
    <xf numFmtId="164" fontId="3" fillId="0" borderId="0" xfId="2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164" fontId="2" fillId="2" borderId="24" xfId="2" applyFont="1" applyFill="1" applyBorder="1" applyAlignment="1">
      <alignment horizontal="center" vertical="center"/>
    </xf>
    <xf numFmtId="165" fontId="9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2" borderId="25" xfId="0" applyFont="1" applyFill="1" applyBorder="1" applyAlignment="1">
      <alignment horizontal="left" vertical="center"/>
    </xf>
    <xf numFmtId="0" fontId="10" fillId="2" borderId="26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164" fontId="10" fillId="2" borderId="15" xfId="2" applyFont="1" applyFill="1" applyBorder="1" applyAlignment="1">
      <alignment horizontal="center" vertical="center"/>
    </xf>
    <xf numFmtId="4" fontId="11" fillId="0" borderId="0" xfId="0" quotePrefix="1" applyNumberFormat="1" applyFont="1" applyBorder="1" applyAlignment="1">
      <alignment horizontal="left" vertical="center"/>
    </xf>
    <xf numFmtId="4" fontId="12" fillId="0" borderId="0" xfId="0" applyNumberFormat="1" applyFont="1" applyBorder="1" applyAlignment="1">
      <alignment horizontal="center" vertical="center" wrapText="1"/>
    </xf>
    <xf numFmtId="164" fontId="2" fillId="2" borderId="15" xfId="2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164" fontId="2" fillId="2" borderId="15" xfId="2" applyFont="1" applyFill="1" applyBorder="1" applyAlignment="1">
      <alignment vertical="center"/>
    </xf>
    <xf numFmtId="164" fontId="8" fillId="0" borderId="0" xfId="2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wrapText="1"/>
    </xf>
    <xf numFmtId="164" fontId="2" fillId="2" borderId="4" xfId="2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wrapText="1"/>
    </xf>
    <xf numFmtId="0" fontId="10" fillId="2" borderId="22" xfId="0" applyFont="1" applyFill="1" applyBorder="1" applyAlignment="1">
      <alignment horizontal="left" vertical="center"/>
    </xf>
    <xf numFmtId="0" fontId="10" fillId="2" borderId="23" xfId="0" applyFont="1" applyFill="1" applyBorder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10" fontId="9" fillId="0" borderId="0" xfId="0" applyNumberFormat="1" applyFont="1" applyFill="1" applyAlignment="1">
      <alignment horizontal="left" vertical="center"/>
    </xf>
    <xf numFmtId="10" fontId="5" fillId="0" borderId="0" xfId="0" applyNumberFormat="1" applyFont="1" applyFill="1" applyAlignment="1">
      <alignment horizontal="center" vertical="center"/>
    </xf>
    <xf numFmtId="164" fontId="2" fillId="2" borderId="29" xfId="2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wrapText="1"/>
    </xf>
    <xf numFmtId="0" fontId="2" fillId="2" borderId="30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64" fontId="2" fillId="0" borderId="3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14" fillId="0" borderId="0" xfId="0" applyNumberFormat="1" applyFont="1" applyFill="1" applyAlignment="1">
      <alignment horizontal="center" vertical="center"/>
    </xf>
    <xf numFmtId="0" fontId="2" fillId="0" borderId="34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64" fontId="2" fillId="0" borderId="0" xfId="2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28" xfId="0" applyFont="1" applyFill="1" applyBorder="1" applyAlignment="1">
      <alignment horizontal="left" vertical="center"/>
    </xf>
    <xf numFmtId="164" fontId="10" fillId="0" borderId="0" xfId="2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left" vertical="center"/>
    </xf>
    <xf numFmtId="0" fontId="10" fillId="2" borderId="37" xfId="0" applyFont="1" applyFill="1" applyBorder="1" applyAlignment="1">
      <alignment vertical="center"/>
    </xf>
    <xf numFmtId="0" fontId="10" fillId="2" borderId="26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164" fontId="10" fillId="2" borderId="29" xfId="2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164" fontId="10" fillId="2" borderId="15" xfId="2" applyFont="1" applyFill="1" applyBorder="1" applyAlignment="1">
      <alignment horizontal="left" vertical="center"/>
    </xf>
    <xf numFmtId="0" fontId="10" fillId="2" borderId="30" xfId="0" applyFont="1" applyFill="1" applyBorder="1" applyAlignment="1">
      <alignment horizontal="left" vertical="center"/>
    </xf>
    <xf numFmtId="0" fontId="10" fillId="2" borderId="31" xfId="0" applyFont="1" applyFill="1" applyBorder="1" applyAlignment="1">
      <alignment horizontal="left" vertical="center"/>
    </xf>
    <xf numFmtId="164" fontId="10" fillId="2" borderId="38" xfId="0" applyNumberFormat="1" applyFont="1" applyFill="1" applyBorder="1" applyAlignment="1">
      <alignment horizontal="left" vertical="center"/>
    </xf>
    <xf numFmtId="164" fontId="10" fillId="2" borderId="15" xfId="2" applyFont="1" applyFill="1" applyBorder="1" applyAlignment="1">
      <alignment horizontal="left" vertical="center" wrapText="1"/>
    </xf>
    <xf numFmtId="164" fontId="10" fillId="0" borderId="0" xfId="2" applyFont="1" applyFill="1" applyBorder="1" applyAlignment="1">
      <alignment horizontal="center" vertical="center" wrapText="1"/>
    </xf>
    <xf numFmtId="164" fontId="5" fillId="2" borderId="15" xfId="2" applyFont="1" applyFill="1" applyBorder="1" applyAlignment="1">
      <alignment horizontal="left" vertical="center"/>
    </xf>
    <xf numFmtId="164" fontId="4" fillId="2" borderId="33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/>
    </xf>
    <xf numFmtId="164" fontId="5" fillId="0" borderId="0" xfId="2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64" fontId="15" fillId="0" borderId="0" xfId="2" applyFont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10" fontId="4" fillId="0" borderId="0" xfId="0" applyNumberFormat="1" applyFont="1" applyBorder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2" borderId="25" xfId="0" applyFont="1" applyFill="1" applyBorder="1" applyAlignment="1">
      <alignment horizontal="left" vertical="center"/>
    </xf>
    <xf numFmtId="0" fontId="10" fillId="2" borderId="26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164" fontId="18" fillId="0" borderId="0" xfId="2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5" fillId="0" borderId="0" xfId="0" applyNumberFormat="1" applyFont="1" applyAlignment="1">
      <alignment horizontal="center" vertical="center"/>
    </xf>
    <xf numFmtId="165" fontId="2" fillId="2" borderId="33" xfId="2" applyNumberFormat="1" applyFont="1" applyFill="1" applyBorder="1" applyAlignment="1">
      <alignment horizontal="center" vertical="center"/>
    </xf>
    <xf numFmtId="164" fontId="2" fillId="2" borderId="41" xfId="2" applyFont="1" applyFill="1" applyBorder="1" applyAlignment="1">
      <alignment horizontal="center" vertical="center"/>
    </xf>
    <xf numFmtId="164" fontId="2" fillId="2" borderId="8" xfId="2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40" xfId="0" applyFont="1" applyFill="1" applyBorder="1" applyAlignment="1">
      <alignment horizontal="left" vertical="center"/>
    </xf>
    <xf numFmtId="164" fontId="2" fillId="2" borderId="42" xfId="2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left" wrapText="1"/>
    </xf>
    <xf numFmtId="0" fontId="10" fillId="2" borderId="23" xfId="0" applyFont="1" applyFill="1" applyBorder="1" applyAlignment="1">
      <alignment horizontal="left" wrapText="1"/>
    </xf>
    <xf numFmtId="10" fontId="5" fillId="0" borderId="18" xfId="0" applyNumberFormat="1" applyFont="1" applyFill="1" applyBorder="1" applyAlignment="1">
      <alignment horizontal="left" vertical="center"/>
    </xf>
    <xf numFmtId="10" fontId="5" fillId="0" borderId="0" xfId="0" applyNumberFormat="1" applyFont="1" applyFill="1" applyAlignment="1">
      <alignment horizontal="left" vertical="center"/>
    </xf>
    <xf numFmtId="4" fontId="3" fillId="0" borderId="18" xfId="0" applyNumberFormat="1" applyFont="1" applyBorder="1" applyAlignment="1">
      <alignment horizontal="left" vertical="center" wrapText="1"/>
    </xf>
    <xf numFmtId="4" fontId="3" fillId="0" borderId="0" xfId="0" applyNumberFormat="1" applyFont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0" fillId="2" borderId="25" xfId="0" applyFont="1" applyFill="1" applyBorder="1" applyAlignment="1">
      <alignment horizontal="left" wrapText="1"/>
    </xf>
    <xf numFmtId="0" fontId="10" fillId="2" borderId="26" xfId="0" applyFont="1" applyFill="1" applyBorder="1" applyAlignment="1">
      <alignment horizontal="left" wrapText="1"/>
    </xf>
    <xf numFmtId="0" fontId="10" fillId="2" borderId="14" xfId="0" applyFont="1" applyFill="1" applyBorder="1" applyAlignment="1">
      <alignment horizontal="left" wrapText="1"/>
    </xf>
    <xf numFmtId="0" fontId="10" fillId="2" borderId="25" xfId="0" applyFont="1" applyFill="1" applyBorder="1" applyAlignment="1">
      <alignment horizontal="left" vertical="center"/>
    </xf>
    <xf numFmtId="0" fontId="10" fillId="2" borderId="26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2" borderId="25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0" fillId="2" borderId="25" xfId="0" applyFont="1" applyFill="1" applyBorder="1" applyAlignment="1">
      <alignment horizontal="left"/>
    </xf>
    <xf numFmtId="0" fontId="10" fillId="2" borderId="26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/>
    </xf>
    <xf numFmtId="0" fontId="10" fillId="2" borderId="27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2" fillId="0" borderId="4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</cellXfs>
  <cellStyles count="3">
    <cellStyle name="Euro" xfId="2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K11" sqref="K11"/>
    </sheetView>
  </sheetViews>
  <sheetFormatPr defaultRowHeight="15" x14ac:dyDescent="0.25"/>
  <cols>
    <col min="1" max="1" width="12.28515625" customWidth="1"/>
    <col min="2" max="2" width="9.140625" bestFit="1" customWidth="1"/>
    <col min="3" max="3" width="11.140625" bestFit="1" customWidth="1"/>
    <col min="4" max="4" width="9.7109375" customWidth="1"/>
    <col min="5" max="5" width="10" bestFit="1" customWidth="1"/>
    <col min="6" max="6" width="13.7109375" customWidth="1"/>
    <col min="7" max="7" width="16.5703125" customWidth="1"/>
    <col min="8" max="8" width="13.85546875" customWidth="1"/>
    <col min="9" max="9" width="10.5703125" customWidth="1"/>
    <col min="10" max="10" width="9.5703125" customWidth="1"/>
    <col min="11" max="11" width="10.28515625" bestFit="1" customWidth="1"/>
    <col min="12" max="12" width="15.140625" customWidth="1"/>
    <col min="13" max="13" width="15.85546875" customWidth="1"/>
    <col min="15" max="15" width="11" bestFit="1" customWidth="1"/>
  </cols>
  <sheetData>
    <row r="1" spans="1:14" ht="15.75" thickBot="1" x14ac:dyDescent="0.3">
      <c r="A1" s="134" t="s">
        <v>39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45"/>
      <c r="M1" s="144"/>
    </row>
    <row r="2" spans="1:14" ht="15.75" thickBot="1" x14ac:dyDescent="0.3">
      <c r="A2" s="134" t="s">
        <v>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45"/>
      <c r="M2" s="144"/>
    </row>
    <row r="3" spans="1:14" ht="39" thickBot="1" x14ac:dyDescent="0.3">
      <c r="A3" s="1" t="s">
        <v>1</v>
      </c>
      <c r="B3" s="2" t="s">
        <v>2</v>
      </c>
      <c r="C3" s="2" t="s">
        <v>3</v>
      </c>
      <c r="D3" s="3" t="s">
        <v>4</v>
      </c>
      <c r="E3" s="2" t="s">
        <v>5</v>
      </c>
      <c r="F3" s="2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5" t="s">
        <v>11</v>
      </c>
      <c r="L3" s="6" t="s">
        <v>12</v>
      </c>
    </row>
    <row r="4" spans="1:14" x14ac:dyDescent="0.25">
      <c r="A4" s="7" t="s">
        <v>40</v>
      </c>
      <c r="B4" s="8"/>
      <c r="C4" s="8"/>
      <c r="D4" s="8"/>
      <c r="E4" s="8"/>
      <c r="F4" s="9">
        <f>SUM(B4:D4)</f>
        <v>0</v>
      </c>
      <c r="G4" s="9"/>
      <c r="H4" s="9">
        <v>2378.61</v>
      </c>
      <c r="I4" s="9"/>
      <c r="J4" s="9">
        <v>422.55</v>
      </c>
      <c r="K4" s="10">
        <f t="shared" ref="K4:K9" si="0">H4+J4</f>
        <v>2801.1600000000003</v>
      </c>
      <c r="L4" s="11">
        <f t="shared" ref="L4:L9" si="1">SUM(F4:J4)</f>
        <v>2801.1600000000003</v>
      </c>
    </row>
    <row r="5" spans="1:14" x14ac:dyDescent="0.25">
      <c r="A5" s="7" t="s">
        <v>41</v>
      </c>
      <c r="B5" s="8"/>
      <c r="C5" s="8"/>
      <c r="D5" s="8"/>
      <c r="E5" s="9"/>
      <c r="F5" s="12">
        <f>SUM(B5:E5)</f>
        <v>0</v>
      </c>
      <c r="G5" s="9"/>
      <c r="H5" s="9">
        <v>2172.7199999999998</v>
      </c>
      <c r="I5" s="9"/>
      <c r="J5" s="9">
        <v>563.4</v>
      </c>
      <c r="K5" s="10">
        <f t="shared" si="0"/>
        <v>2736.12</v>
      </c>
      <c r="L5" s="11">
        <f t="shared" si="1"/>
        <v>2736.12</v>
      </c>
    </row>
    <row r="6" spans="1:14" x14ac:dyDescent="0.25">
      <c r="A6" s="7" t="s">
        <v>42</v>
      </c>
      <c r="B6" s="8"/>
      <c r="C6" s="8"/>
      <c r="D6" s="8"/>
      <c r="E6" s="9">
        <v>3558.02</v>
      </c>
      <c r="F6" s="12">
        <f>SUM(B6:E6)</f>
        <v>3558.02</v>
      </c>
      <c r="G6" s="9"/>
      <c r="H6" s="9">
        <v>763.83</v>
      </c>
      <c r="I6" s="9"/>
      <c r="J6" s="9">
        <v>373.14</v>
      </c>
      <c r="K6" s="10">
        <f t="shared" si="0"/>
        <v>1136.97</v>
      </c>
      <c r="L6" s="11">
        <f t="shared" si="1"/>
        <v>4694.9900000000007</v>
      </c>
    </row>
    <row r="7" spans="1:14" x14ac:dyDescent="0.25">
      <c r="A7" s="7" t="s">
        <v>42</v>
      </c>
      <c r="B7" s="8">
        <v>2500</v>
      </c>
      <c r="C7" s="8"/>
      <c r="D7" s="8"/>
      <c r="E7" s="9">
        <v>6299.9</v>
      </c>
      <c r="F7" s="12">
        <f>SUM(B7:E7)</f>
        <v>8799.9</v>
      </c>
      <c r="G7" s="13"/>
      <c r="H7" s="9">
        <v>1018.44</v>
      </c>
      <c r="I7" s="9"/>
      <c r="J7" s="9">
        <v>497.52</v>
      </c>
      <c r="K7" s="10">
        <f t="shared" si="0"/>
        <v>1515.96</v>
      </c>
      <c r="L7" s="11">
        <f t="shared" si="1"/>
        <v>10315.86</v>
      </c>
    </row>
    <row r="8" spans="1:14" x14ac:dyDescent="0.25">
      <c r="A8" s="14" t="s">
        <v>43</v>
      </c>
      <c r="B8" s="8"/>
      <c r="C8" s="8"/>
      <c r="D8" s="8"/>
      <c r="E8" s="9">
        <v>3697.94</v>
      </c>
      <c r="F8" s="12">
        <f>SUM(B8:E8)</f>
        <v>3697.94</v>
      </c>
      <c r="G8" s="15"/>
      <c r="H8" s="9">
        <v>985.2</v>
      </c>
      <c r="I8" s="9"/>
      <c r="J8" s="9">
        <f>(6+29.58)*12</f>
        <v>426.96</v>
      </c>
      <c r="K8" s="10">
        <f t="shared" si="0"/>
        <v>1412.16</v>
      </c>
      <c r="L8" s="16">
        <f t="shared" si="1"/>
        <v>5110.1000000000004</v>
      </c>
    </row>
    <row r="9" spans="1:14" x14ac:dyDescent="0.25">
      <c r="A9" s="14" t="s">
        <v>43</v>
      </c>
      <c r="B9" s="8">
        <v>2500</v>
      </c>
      <c r="C9" s="8"/>
      <c r="D9" s="8"/>
      <c r="E9" s="9">
        <v>3697.94</v>
      </c>
      <c r="F9" s="12">
        <f>SUM(B9:E9)</f>
        <v>6197.9400000000005</v>
      </c>
      <c r="G9" s="15"/>
      <c r="H9" s="9">
        <v>985.2</v>
      </c>
      <c r="I9" s="9"/>
      <c r="J9" s="9">
        <f>(6+29.58)*12</f>
        <v>426.96</v>
      </c>
      <c r="K9" s="10">
        <f t="shared" si="0"/>
        <v>1412.16</v>
      </c>
      <c r="L9" s="16">
        <f t="shared" si="1"/>
        <v>7610.1</v>
      </c>
      <c r="N9" s="112"/>
    </row>
    <row r="10" spans="1:14" ht="15.75" thickBot="1" x14ac:dyDescent="0.3">
      <c r="A10" s="17" t="s">
        <v>13</v>
      </c>
      <c r="B10" s="18">
        <f>SUM(B4:B9)</f>
        <v>5000</v>
      </c>
      <c r="C10" s="18">
        <f>SUM(C4:C9)</f>
        <v>0</v>
      </c>
      <c r="D10" s="18">
        <f>SUM(D4:D9)</f>
        <v>0</v>
      </c>
      <c r="E10" s="18">
        <f>SUM(E4:E9)</f>
        <v>17253.8</v>
      </c>
      <c r="F10" s="18">
        <f>SUM(F4:F9)</f>
        <v>22253.800000000003</v>
      </c>
      <c r="G10" s="19">
        <f>H30-F10-K10-I10</f>
        <v>369.99999999999784</v>
      </c>
      <c r="H10" s="18">
        <f>SUM(H4:H9)</f>
        <v>8304</v>
      </c>
      <c r="I10" s="18">
        <v>577.82000000000005</v>
      </c>
      <c r="J10" s="18">
        <f>SUM(J4:J9)</f>
        <v>2710.53</v>
      </c>
      <c r="K10" s="18">
        <f>SUM(K4:K9)</f>
        <v>11014.53</v>
      </c>
      <c r="L10" s="20">
        <f>SUM(L4:L9)+G10+I10</f>
        <v>34216.15</v>
      </c>
    </row>
    <row r="11" spans="1:14" ht="15.75" thickBot="1" x14ac:dyDescent="0.3">
      <c r="A11" s="21"/>
      <c r="B11" s="22"/>
      <c r="C11" s="23"/>
      <c r="D11" s="23"/>
      <c r="E11" s="23"/>
      <c r="F11" s="23"/>
      <c r="G11" s="24"/>
      <c r="H11" s="25"/>
      <c r="I11" s="23"/>
      <c r="J11" s="23"/>
      <c r="K11" s="23"/>
      <c r="L11" s="23"/>
      <c r="M11" s="26"/>
    </row>
    <row r="12" spans="1:14" x14ac:dyDescent="0.25">
      <c r="A12" s="27" t="s">
        <v>14</v>
      </c>
      <c r="B12" s="28"/>
      <c r="C12" s="28"/>
      <c r="D12" s="28"/>
      <c r="E12" s="28"/>
      <c r="F12" s="28"/>
      <c r="G12" s="29"/>
      <c r="H12" s="30"/>
      <c r="I12" s="31"/>
      <c r="J12" s="31"/>
      <c r="K12" s="31"/>
      <c r="L12" s="32"/>
      <c r="M12" s="32"/>
    </row>
    <row r="13" spans="1:14" x14ac:dyDescent="0.25">
      <c r="A13" s="33" t="s">
        <v>15</v>
      </c>
      <c r="B13" s="34"/>
      <c r="C13" s="34"/>
      <c r="D13" s="34"/>
      <c r="E13" s="34"/>
      <c r="F13" s="34"/>
      <c r="G13" s="35"/>
      <c r="H13" s="36"/>
      <c r="I13" s="37"/>
      <c r="J13" s="37"/>
      <c r="K13" s="38"/>
      <c r="L13" s="23"/>
      <c r="M13" s="23"/>
    </row>
    <row r="14" spans="1:14" x14ac:dyDescent="0.25">
      <c r="A14" s="136" t="s">
        <v>16</v>
      </c>
      <c r="B14" s="137"/>
      <c r="C14" s="137"/>
      <c r="D14" s="137"/>
      <c r="E14" s="137"/>
      <c r="F14" s="137"/>
      <c r="G14" s="138"/>
      <c r="H14" s="39">
        <v>26405.200000000001</v>
      </c>
      <c r="I14" s="40"/>
      <c r="J14" s="40"/>
      <c r="K14" s="22"/>
      <c r="L14" s="23"/>
      <c r="M14" s="23"/>
    </row>
    <row r="15" spans="1:14" x14ac:dyDescent="0.25">
      <c r="A15" s="41" t="s">
        <v>17</v>
      </c>
      <c r="B15" s="34"/>
      <c r="C15" s="34"/>
      <c r="D15" s="34"/>
      <c r="E15" s="34"/>
      <c r="F15" s="34"/>
      <c r="G15" s="35"/>
      <c r="H15" s="39">
        <v>1147</v>
      </c>
      <c r="I15" s="42"/>
      <c r="J15" s="42"/>
      <c r="K15" s="22"/>
      <c r="L15" s="23"/>
      <c r="M15" s="23"/>
    </row>
    <row r="16" spans="1:14" x14ac:dyDescent="0.25">
      <c r="A16" s="41" t="s">
        <v>18</v>
      </c>
      <c r="B16" s="34"/>
      <c r="C16" s="34"/>
      <c r="D16" s="34"/>
      <c r="E16" s="34"/>
      <c r="F16" s="34"/>
      <c r="G16" s="35"/>
      <c r="H16" s="39">
        <v>925</v>
      </c>
      <c r="I16" s="42"/>
      <c r="J16" s="42"/>
      <c r="K16" s="22"/>
      <c r="L16" s="23"/>
      <c r="M16" s="23"/>
    </row>
    <row r="17" spans="1:15" x14ac:dyDescent="0.25">
      <c r="A17" s="107" t="s">
        <v>48</v>
      </c>
      <c r="B17" s="108"/>
      <c r="C17" s="108"/>
      <c r="D17" s="108"/>
      <c r="E17" s="108"/>
      <c r="F17" s="108"/>
      <c r="G17" s="109"/>
      <c r="H17" s="39">
        <v>370</v>
      </c>
      <c r="I17" s="42"/>
      <c r="J17" s="42"/>
      <c r="K17" s="22"/>
      <c r="L17" s="23"/>
      <c r="M17" s="23"/>
    </row>
    <row r="18" spans="1:15" x14ac:dyDescent="0.25">
      <c r="A18" s="107" t="s">
        <v>47</v>
      </c>
      <c r="B18" s="108"/>
      <c r="C18" s="108"/>
      <c r="D18" s="108"/>
      <c r="E18" s="108"/>
      <c r="F18" s="108"/>
      <c r="G18" s="109"/>
      <c r="H18" s="39">
        <v>1648</v>
      </c>
      <c r="I18" s="42"/>
      <c r="J18" s="42"/>
      <c r="K18" s="22"/>
      <c r="L18" s="23"/>
      <c r="M18" s="23"/>
    </row>
    <row r="19" spans="1:15" x14ac:dyDescent="0.25">
      <c r="A19" s="41" t="s">
        <v>46</v>
      </c>
      <c r="B19" s="34"/>
      <c r="C19" s="34"/>
      <c r="D19" s="34"/>
      <c r="E19" s="34"/>
      <c r="F19" s="34"/>
      <c r="G19" s="35"/>
      <c r="H19" s="39">
        <v>1699.58</v>
      </c>
      <c r="I19" s="42"/>
      <c r="J19" s="42"/>
      <c r="K19" s="22"/>
      <c r="L19" s="23"/>
      <c r="M19" s="23"/>
    </row>
    <row r="20" spans="1:15" x14ac:dyDescent="0.25">
      <c r="A20" s="139" t="s">
        <v>19</v>
      </c>
      <c r="B20" s="140"/>
      <c r="C20" s="140"/>
      <c r="D20" s="140"/>
      <c r="E20" s="140"/>
      <c r="F20" s="140"/>
      <c r="G20" s="141"/>
      <c r="H20" s="39">
        <v>1984</v>
      </c>
      <c r="I20" s="42"/>
      <c r="J20" s="42"/>
      <c r="K20" s="22"/>
      <c r="L20" s="23"/>
      <c r="M20" s="23"/>
    </row>
    <row r="21" spans="1:15" ht="15" customHeight="1" thickBot="1" x14ac:dyDescent="0.3">
      <c r="A21" s="142" t="s">
        <v>44</v>
      </c>
      <c r="B21" s="143"/>
      <c r="C21" s="143"/>
      <c r="D21" s="143"/>
      <c r="E21" s="143"/>
      <c r="F21" s="143"/>
      <c r="G21" s="143"/>
      <c r="H21" s="43">
        <v>2915</v>
      </c>
      <c r="I21" s="124"/>
      <c r="J21" s="125"/>
      <c r="K21" s="125"/>
      <c r="L21" s="125"/>
      <c r="M21" s="125"/>
    </row>
    <row r="22" spans="1:15" ht="15.75" thickBot="1" x14ac:dyDescent="0.3">
      <c r="A22" s="45" t="s">
        <v>20</v>
      </c>
      <c r="B22" s="46"/>
      <c r="C22" s="46"/>
      <c r="D22" s="46"/>
      <c r="E22" s="46"/>
      <c r="F22" s="46"/>
      <c r="G22" s="46"/>
      <c r="H22" s="47">
        <f>SUM(H14:H21)</f>
        <v>37093.78</v>
      </c>
      <c r="I22" s="40"/>
      <c r="J22" s="40"/>
      <c r="K22" s="38"/>
      <c r="L22" s="44"/>
      <c r="M22" s="44"/>
    </row>
    <row r="23" spans="1:15" ht="15.75" thickBot="1" x14ac:dyDescent="0.3">
      <c r="A23" s="27" t="s">
        <v>45</v>
      </c>
      <c r="B23" s="120"/>
      <c r="C23" s="120"/>
      <c r="D23" s="120"/>
      <c r="E23" s="120"/>
      <c r="F23" s="120"/>
      <c r="G23" s="121"/>
      <c r="H23" s="116">
        <v>3900</v>
      </c>
      <c r="I23" s="40"/>
      <c r="J23" s="40"/>
      <c r="K23" s="38"/>
      <c r="L23" s="44"/>
      <c r="M23" s="44"/>
    </row>
    <row r="24" spans="1:15" ht="15.75" thickBot="1" x14ac:dyDescent="0.3">
      <c r="A24" s="48"/>
      <c r="B24" s="49"/>
      <c r="C24" s="49"/>
      <c r="D24" s="49"/>
      <c r="E24" s="49"/>
      <c r="F24" s="49"/>
      <c r="G24" s="49"/>
      <c r="H24" s="119">
        <f>H22-H23</f>
        <v>33193.78</v>
      </c>
      <c r="I24" s="40"/>
      <c r="J24" s="40"/>
      <c r="K24" s="38"/>
      <c r="L24" s="44"/>
      <c r="M24" s="44"/>
    </row>
    <row r="25" spans="1:15" x14ac:dyDescent="0.25">
      <c r="A25" s="27" t="s">
        <v>21</v>
      </c>
      <c r="B25" s="50"/>
      <c r="C25" s="50"/>
      <c r="D25" s="50"/>
      <c r="E25" s="50"/>
      <c r="F25" s="50"/>
      <c r="G25" s="51"/>
      <c r="H25" s="30"/>
      <c r="I25" s="32"/>
      <c r="J25" s="32"/>
      <c r="K25" s="52"/>
      <c r="L25" s="32"/>
      <c r="M25" s="32"/>
    </row>
    <row r="26" spans="1:15" x14ac:dyDescent="0.25">
      <c r="A26" s="131" t="s">
        <v>22</v>
      </c>
      <c r="B26" s="132"/>
      <c r="C26" s="132"/>
      <c r="D26" s="132"/>
      <c r="E26" s="132"/>
      <c r="F26" s="132"/>
      <c r="G26" s="133"/>
      <c r="H26" s="39">
        <v>370</v>
      </c>
      <c r="I26" s="53"/>
      <c r="J26" s="53"/>
      <c r="K26" s="54"/>
      <c r="L26" s="54"/>
      <c r="M26" s="54"/>
    </row>
    <row r="27" spans="1:15" x14ac:dyDescent="0.25">
      <c r="A27" s="128" t="s">
        <v>23</v>
      </c>
      <c r="B27" s="129"/>
      <c r="C27" s="129"/>
      <c r="D27" s="129"/>
      <c r="E27" s="129"/>
      <c r="F27" s="129"/>
      <c r="G27" s="130"/>
      <c r="H27" s="55">
        <v>850.22</v>
      </c>
      <c r="I27" s="54"/>
      <c r="J27" s="54"/>
      <c r="K27" s="54"/>
      <c r="L27" s="54"/>
      <c r="M27" s="54"/>
    </row>
    <row r="28" spans="1:15" ht="15.75" thickBot="1" x14ac:dyDescent="0.3">
      <c r="A28" s="48" t="s">
        <v>45</v>
      </c>
      <c r="B28" s="49"/>
      <c r="C28" s="49"/>
      <c r="D28" s="49"/>
      <c r="E28" s="49"/>
      <c r="F28" s="49"/>
      <c r="G28" s="49"/>
      <c r="H28" s="115">
        <v>197.85</v>
      </c>
      <c r="I28" s="54"/>
      <c r="J28" s="54"/>
      <c r="K28" s="54"/>
      <c r="L28" s="54"/>
      <c r="M28" s="54"/>
    </row>
    <row r="29" spans="1:15" ht="15.75" thickBot="1" x14ac:dyDescent="0.3">
      <c r="A29" s="45" t="s">
        <v>24</v>
      </c>
      <c r="B29" s="56"/>
      <c r="C29" s="56"/>
      <c r="D29" s="56"/>
      <c r="E29" s="56"/>
      <c r="F29" s="56"/>
      <c r="G29" s="57"/>
      <c r="H29" s="47">
        <f>H26+H27-H28</f>
        <v>1022.37</v>
      </c>
      <c r="I29" s="122"/>
      <c r="J29" s="123"/>
      <c r="K29" s="123"/>
      <c r="L29" s="123"/>
      <c r="M29" s="123"/>
      <c r="N29" s="123"/>
      <c r="O29" s="123"/>
    </row>
    <row r="30" spans="1:15" ht="15.75" thickBot="1" x14ac:dyDescent="0.3">
      <c r="A30" s="58" t="s">
        <v>25</v>
      </c>
      <c r="B30" s="59"/>
      <c r="C30" s="59"/>
      <c r="D30" s="59"/>
      <c r="E30" s="59"/>
      <c r="F30" s="59"/>
      <c r="G30" s="60"/>
      <c r="H30" s="114">
        <f>H24+H29</f>
        <v>34216.15</v>
      </c>
      <c r="I30" s="32"/>
      <c r="J30" s="32"/>
      <c r="K30" s="61">
        <f>H30+13000</f>
        <v>47216.15</v>
      </c>
      <c r="L30" s="32"/>
      <c r="M30" s="32"/>
    </row>
    <row r="31" spans="1:15" ht="15.75" thickBot="1" x14ac:dyDescent="0.3">
      <c r="A31" s="62" t="s">
        <v>26</v>
      </c>
      <c r="B31" s="63"/>
      <c r="C31" s="63"/>
      <c r="D31" s="63"/>
      <c r="E31" s="63"/>
      <c r="F31" s="63"/>
      <c r="G31" s="64"/>
      <c r="H31" s="65">
        <v>37574</v>
      </c>
      <c r="I31" s="66"/>
      <c r="J31" s="66"/>
      <c r="K31" s="67"/>
      <c r="L31" s="66"/>
      <c r="M31" s="66"/>
    </row>
    <row r="32" spans="1:15" ht="15.75" thickBot="1" x14ac:dyDescent="0.3">
      <c r="A32" s="68" t="s">
        <v>27</v>
      </c>
      <c r="B32" s="69"/>
      <c r="C32" s="69"/>
      <c r="D32" s="69"/>
      <c r="E32" s="69"/>
      <c r="F32" s="69"/>
      <c r="G32" s="70"/>
      <c r="H32" s="65">
        <f>H24+H29</f>
        <v>34216.15</v>
      </c>
      <c r="I32" s="126"/>
      <c r="J32" s="127"/>
      <c r="K32" s="127"/>
      <c r="L32" s="127"/>
      <c r="M32" s="127"/>
      <c r="N32" s="127"/>
    </row>
    <row r="33" spans="1:15" x14ac:dyDescent="0.25">
      <c r="A33" s="71"/>
      <c r="B33" s="72"/>
      <c r="C33" s="72"/>
      <c r="D33" s="72"/>
      <c r="E33" s="72"/>
      <c r="F33" s="72"/>
      <c r="G33" s="72"/>
      <c r="H33" s="73"/>
      <c r="I33" s="127"/>
      <c r="J33" s="127"/>
      <c r="K33" s="127"/>
      <c r="L33" s="127"/>
      <c r="M33" s="127"/>
      <c r="N33" s="127"/>
      <c r="O33" s="127"/>
    </row>
    <row r="34" spans="1:15" ht="15.75" thickBot="1" x14ac:dyDescent="0.3">
      <c r="A34" s="71"/>
      <c r="B34" s="72"/>
      <c r="C34" s="72"/>
      <c r="D34" s="72"/>
      <c r="E34" s="72"/>
      <c r="F34" s="72"/>
      <c r="G34" s="72"/>
      <c r="H34" s="110"/>
      <c r="I34" s="66"/>
      <c r="J34" s="66"/>
      <c r="K34" s="66"/>
      <c r="L34" s="66"/>
      <c r="M34" s="66"/>
    </row>
    <row r="35" spans="1:15" x14ac:dyDescent="0.25">
      <c r="A35" s="27" t="s">
        <v>28</v>
      </c>
      <c r="B35" s="50"/>
      <c r="C35" s="50"/>
      <c r="D35" s="50"/>
      <c r="E35" s="50"/>
      <c r="F35" s="50"/>
      <c r="G35" s="74"/>
      <c r="H35" s="73"/>
      <c r="I35" s="75"/>
      <c r="J35" s="75"/>
      <c r="K35" s="75"/>
      <c r="L35" s="75"/>
      <c r="M35" s="75"/>
    </row>
    <row r="36" spans="1:15" x14ac:dyDescent="0.25">
      <c r="A36" s="76" t="s">
        <v>29</v>
      </c>
      <c r="B36" s="77"/>
      <c r="C36" s="77"/>
      <c r="D36" s="77"/>
      <c r="E36" s="77"/>
      <c r="F36" s="77"/>
      <c r="G36" s="78"/>
      <c r="H36" s="79"/>
      <c r="I36" s="75"/>
      <c r="J36" s="75"/>
      <c r="K36" s="75"/>
      <c r="L36" s="75"/>
      <c r="M36" s="75"/>
    </row>
    <row r="37" spans="1:15" x14ac:dyDescent="0.25">
      <c r="A37" s="80" t="s">
        <v>30</v>
      </c>
      <c r="B37" s="81"/>
      <c r="C37" s="82"/>
      <c r="D37" s="82"/>
      <c r="E37" s="82"/>
      <c r="F37" s="83"/>
      <c r="G37" s="84">
        <f>H10</f>
        <v>8304</v>
      </c>
      <c r="H37" s="111"/>
      <c r="I37" s="75"/>
      <c r="J37" s="75"/>
      <c r="K37" s="75"/>
      <c r="L37" s="75"/>
      <c r="M37" s="75"/>
    </row>
    <row r="38" spans="1:15" x14ac:dyDescent="0.25">
      <c r="A38" s="80" t="s">
        <v>31</v>
      </c>
      <c r="B38" s="82"/>
      <c r="C38" s="82"/>
      <c r="D38" s="82"/>
      <c r="E38" s="82"/>
      <c r="F38" s="83"/>
      <c r="G38" s="84">
        <f>I10</f>
        <v>577.82000000000005</v>
      </c>
      <c r="H38" s="85"/>
      <c r="I38" s="75"/>
      <c r="J38" s="75"/>
      <c r="K38" s="75"/>
      <c r="L38" s="75"/>
      <c r="M38" s="75"/>
    </row>
    <row r="39" spans="1:15" x14ac:dyDescent="0.25">
      <c r="A39" s="41" t="s">
        <v>32</v>
      </c>
      <c r="B39" s="34"/>
      <c r="C39" s="34"/>
      <c r="D39" s="34"/>
      <c r="E39" s="34"/>
      <c r="F39" s="34"/>
      <c r="G39" s="86">
        <f>J10</f>
        <v>2710.53</v>
      </c>
      <c r="H39" s="85"/>
      <c r="I39" s="75"/>
      <c r="J39" s="75"/>
      <c r="K39" s="75"/>
      <c r="L39" s="75"/>
      <c r="M39" s="75"/>
    </row>
    <row r="40" spans="1:15" x14ac:dyDescent="0.25">
      <c r="A40" s="87" t="s">
        <v>33</v>
      </c>
      <c r="B40" s="88"/>
      <c r="C40" s="88"/>
      <c r="D40" s="88"/>
      <c r="E40" s="88"/>
      <c r="F40" s="77"/>
      <c r="G40" s="89"/>
      <c r="H40" s="79"/>
      <c r="I40" s="75"/>
      <c r="J40" s="75"/>
      <c r="K40" s="75"/>
      <c r="L40" s="75"/>
      <c r="M40" s="75"/>
    </row>
    <row r="41" spans="1:15" x14ac:dyDescent="0.25">
      <c r="A41" s="87" t="s">
        <v>34</v>
      </c>
      <c r="B41" s="88"/>
      <c r="C41" s="88"/>
      <c r="D41" s="88"/>
      <c r="E41" s="88"/>
      <c r="F41" s="88"/>
      <c r="G41" s="90">
        <f>B10</f>
        <v>5000</v>
      </c>
      <c r="H41" s="91"/>
      <c r="I41" s="32"/>
      <c r="J41" s="32"/>
      <c r="K41" s="32"/>
      <c r="L41" s="32"/>
      <c r="M41" s="32"/>
    </row>
    <row r="42" spans="1:15" x14ac:dyDescent="0.25">
      <c r="A42" s="41" t="s">
        <v>35</v>
      </c>
      <c r="B42" s="34"/>
      <c r="C42" s="34"/>
      <c r="D42" s="34"/>
      <c r="E42" s="34"/>
      <c r="F42" s="34"/>
      <c r="G42" s="86">
        <f>C10</f>
        <v>0</v>
      </c>
      <c r="H42" s="79"/>
      <c r="I42" s="32"/>
      <c r="J42" s="32"/>
      <c r="K42" s="32"/>
      <c r="L42" s="32"/>
      <c r="M42" s="32"/>
    </row>
    <row r="43" spans="1:15" x14ac:dyDescent="0.25">
      <c r="A43" s="41" t="s">
        <v>4</v>
      </c>
      <c r="B43" s="34"/>
      <c r="C43" s="34"/>
      <c r="D43" s="34"/>
      <c r="E43" s="34"/>
      <c r="F43" s="34"/>
      <c r="G43" s="86">
        <f>D10</f>
        <v>0</v>
      </c>
      <c r="H43" s="79"/>
      <c r="I43" s="32"/>
      <c r="J43" s="32"/>
      <c r="K43" s="32"/>
      <c r="L43" s="32"/>
      <c r="M43" s="32"/>
    </row>
    <row r="44" spans="1:15" x14ac:dyDescent="0.25">
      <c r="A44" s="41" t="s">
        <v>36</v>
      </c>
      <c r="B44" s="34"/>
      <c r="C44" s="34"/>
      <c r="D44" s="34"/>
      <c r="E44" s="34"/>
      <c r="F44" s="34"/>
      <c r="G44" s="92">
        <v>17253.8</v>
      </c>
      <c r="H44" s="79"/>
      <c r="I44" s="113"/>
      <c r="J44" s="32"/>
      <c r="K44" s="32"/>
      <c r="L44" s="32"/>
      <c r="M44" s="32"/>
    </row>
    <row r="45" spans="1:15" x14ac:dyDescent="0.25">
      <c r="A45" s="41" t="s">
        <v>37</v>
      </c>
      <c r="B45" s="34"/>
      <c r="C45" s="34"/>
      <c r="D45" s="34"/>
      <c r="E45" s="34"/>
      <c r="F45" s="34"/>
      <c r="G45" s="92">
        <v>370</v>
      </c>
      <c r="H45" s="79"/>
      <c r="I45" s="32"/>
      <c r="J45" s="32"/>
      <c r="K45" s="32"/>
      <c r="L45" s="32"/>
      <c r="M45" s="32"/>
    </row>
    <row r="46" spans="1:15" ht="15.75" thickBot="1" x14ac:dyDescent="0.3">
      <c r="A46" s="117" t="s">
        <v>38</v>
      </c>
      <c r="B46" s="118"/>
      <c r="C46" s="118"/>
      <c r="D46" s="118"/>
      <c r="E46" s="118"/>
      <c r="F46" s="118"/>
      <c r="G46" s="93">
        <f>SUM(G37:G45)</f>
        <v>34216.149999999994</v>
      </c>
      <c r="H46" s="79"/>
      <c r="I46" s="94"/>
      <c r="J46" s="94"/>
      <c r="K46" s="66"/>
      <c r="L46" s="66"/>
      <c r="M46" s="66"/>
    </row>
    <row r="47" spans="1:15" x14ac:dyDescent="0.25">
      <c r="A47" s="95"/>
      <c r="B47" s="96"/>
      <c r="C47" s="96"/>
      <c r="D47" s="96"/>
      <c r="E47" s="96"/>
      <c r="F47" s="96"/>
      <c r="G47" s="97"/>
      <c r="H47" s="98"/>
      <c r="I47" s="66"/>
      <c r="J47" s="66"/>
      <c r="K47" s="66"/>
      <c r="L47" s="66"/>
      <c r="M47" s="66"/>
    </row>
    <row r="48" spans="1:15" x14ac:dyDescent="0.25">
      <c r="A48" s="99"/>
      <c r="B48" s="100"/>
      <c r="C48" s="101"/>
      <c r="D48" s="96"/>
      <c r="E48" s="96"/>
      <c r="F48" s="96"/>
      <c r="G48" s="98"/>
      <c r="H48" s="94"/>
      <c r="I48" s="66"/>
      <c r="J48" s="66"/>
      <c r="K48" s="66"/>
      <c r="L48" s="66"/>
      <c r="M48" s="66"/>
    </row>
    <row r="49" spans="1:13" x14ac:dyDescent="0.25">
      <c r="A49" s="99"/>
      <c r="B49" s="100"/>
      <c r="C49" s="101"/>
      <c r="D49" s="96"/>
      <c r="E49" s="96"/>
      <c r="F49" s="96"/>
      <c r="G49" s="97"/>
      <c r="H49" s="98"/>
      <c r="I49" s="66"/>
      <c r="J49" s="66"/>
      <c r="K49" s="66"/>
      <c r="L49" s="66"/>
      <c r="M49" s="66"/>
    </row>
    <row r="50" spans="1:13" x14ac:dyDescent="0.25">
      <c r="A50" s="99"/>
      <c r="B50" s="100"/>
      <c r="C50" s="101"/>
      <c r="D50" s="96"/>
      <c r="E50" s="96"/>
      <c r="F50" s="96"/>
      <c r="G50" s="97"/>
      <c r="H50" s="98"/>
      <c r="I50" s="66"/>
      <c r="J50" s="66"/>
      <c r="K50" s="66"/>
      <c r="L50" s="66"/>
      <c r="M50" s="66"/>
    </row>
    <row r="51" spans="1:13" x14ac:dyDescent="0.25">
      <c r="A51" s="99"/>
      <c r="B51" s="100"/>
      <c r="C51" s="101"/>
      <c r="D51" s="96"/>
      <c r="E51" s="75"/>
      <c r="F51" s="75"/>
      <c r="G51" s="75"/>
      <c r="H51" s="102"/>
      <c r="I51" s="32"/>
      <c r="J51" s="32"/>
      <c r="K51" s="32"/>
      <c r="L51" s="32"/>
      <c r="M51" s="32"/>
    </row>
    <row r="52" spans="1:13" x14ac:dyDescent="0.25">
      <c r="A52" s="103"/>
      <c r="B52" s="99"/>
      <c r="C52" s="100"/>
      <c r="D52" s="104"/>
      <c r="E52" s="32"/>
      <c r="F52" s="32"/>
      <c r="G52" s="105"/>
      <c r="H52" s="32"/>
      <c r="I52" s="106"/>
      <c r="J52" s="106"/>
      <c r="K52" s="106"/>
      <c r="L52" s="106"/>
      <c r="M52" s="106"/>
    </row>
  </sheetData>
  <mergeCells count="11">
    <mergeCell ref="A14:G14"/>
    <mergeCell ref="A20:G20"/>
    <mergeCell ref="A21:G21"/>
    <mergeCell ref="A1:L1"/>
    <mergeCell ref="A2:L2"/>
    <mergeCell ref="I29:O29"/>
    <mergeCell ref="I21:M21"/>
    <mergeCell ref="I32:N32"/>
    <mergeCell ref="I33:O33"/>
    <mergeCell ref="A27:G27"/>
    <mergeCell ref="A26:G26"/>
  </mergeCells>
  <pageMargins left="0.70866141732283472" right="0.70866141732283472" top="0" bottom="0" header="0" footer="0"/>
  <pageSetup paperSize="8" orientation="landscape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" sqref="D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 Comunale</dc:creator>
  <cp:lastModifiedBy>gcrosina</cp:lastModifiedBy>
  <cp:lastPrinted>2016-11-18T17:53:36Z</cp:lastPrinted>
  <dcterms:created xsi:type="dcterms:W3CDTF">2016-10-28T10:18:35Z</dcterms:created>
  <dcterms:modified xsi:type="dcterms:W3CDTF">2017-04-21T14:10:27Z</dcterms:modified>
</cp:coreProperties>
</file>